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2" l="1"/>
  <c r="B224" i="2"/>
  <c r="F214" i="2"/>
  <c r="F213" i="2" l="1"/>
  <c r="F212" i="2" l="1"/>
  <c r="F211" i="2" l="1"/>
  <c r="F210" i="2" l="1"/>
  <c r="F215" i="2"/>
  <c r="F216" i="2"/>
  <c r="F217" i="2"/>
  <c r="F218" i="2"/>
  <c r="F219" i="2"/>
  <c r="F220" i="2"/>
  <c r="F221" i="2"/>
  <c r="F209" i="2"/>
  <c r="C217" i="2" l="1"/>
  <c r="C211" i="2"/>
  <c r="C212" i="2"/>
  <c r="C219" i="2"/>
  <c r="C214" i="2"/>
  <c r="B215" i="2"/>
  <c r="B216" i="2"/>
  <c r="B217" i="2"/>
  <c r="B218" i="2"/>
  <c r="C218" i="2"/>
  <c r="B219" i="2"/>
  <c r="B220" i="2"/>
  <c r="B221" i="2"/>
  <c r="C220" i="2" l="1"/>
  <c r="C221" i="2"/>
  <c r="C213" i="2"/>
  <c r="C215" i="2"/>
  <c r="C216" i="2"/>
  <c r="C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C199" i="2" l="1"/>
  <c r="C200" i="2"/>
  <c r="C205" i="2"/>
  <c r="C202" i="2"/>
  <c r="C206" i="2"/>
  <c r="R100" i="2"/>
  <c r="O100" i="2"/>
  <c r="C208" i="2" l="1"/>
  <c r="E200" i="2"/>
  <c r="F200" i="2" s="1"/>
  <c r="C201" i="2"/>
  <c r="C203" i="2"/>
  <c r="C204" i="2"/>
  <c r="E199" i="2"/>
  <c r="F199" i="2" s="1"/>
  <c r="C207" i="2"/>
  <c r="C196" i="2"/>
  <c r="E201" i="2" l="1"/>
  <c r="F201" i="2" s="1"/>
  <c r="E194" i="2"/>
  <c r="E202" i="2" l="1"/>
  <c r="F202" i="2" s="1"/>
  <c r="F194" i="2"/>
  <c r="E203" i="2" l="1"/>
  <c r="F203" i="2" s="1"/>
  <c r="R99" i="2"/>
  <c r="O99" i="2"/>
  <c r="E204" i="2" l="1"/>
  <c r="F204" i="2" s="1"/>
  <c r="E180" i="2"/>
  <c r="F180" i="2" s="1"/>
  <c r="E205" i="2" l="1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G210" i="2" l="1"/>
  <c r="K210" i="2" s="1"/>
  <c r="G209" i="2"/>
  <c r="K209" i="2" s="1"/>
  <c r="G217" i="2" l="1"/>
  <c r="G212" i="2"/>
  <c r="G218" i="2"/>
  <c r="G214" i="2"/>
  <c r="G211" i="2"/>
  <c r="G219" i="2"/>
  <c r="G221" i="2"/>
  <c r="G213" i="2"/>
  <c r="G216" i="2"/>
  <c r="G220" i="2"/>
  <c r="G215" i="2"/>
  <c r="E211" i="2"/>
  <c r="K211" i="2" l="1"/>
  <c r="E212" i="2" l="1"/>
  <c r="K212" i="2"/>
  <c r="K213" i="2" l="1"/>
  <c r="E213" i="2"/>
  <c r="K214" i="2" l="1"/>
  <c r="D215" i="2"/>
  <c r="E214" i="2"/>
  <c r="E215" i="2" l="1"/>
  <c r="D216" i="2"/>
  <c r="K215" i="2"/>
  <c r="D217" i="2" l="1"/>
  <c r="E216" i="2"/>
  <c r="K216" i="2"/>
  <c r="D218" i="2" l="1"/>
  <c r="K217" i="2"/>
  <c r="E217" i="2"/>
  <c r="E218" i="2" l="1"/>
  <c r="K218" i="2"/>
  <c r="D219" i="2"/>
  <c r="D220" i="2" l="1"/>
  <c r="E219" i="2"/>
  <c r="K219" i="2"/>
  <c r="D221" i="2" l="1"/>
  <c r="K220" i="2"/>
  <c r="E220" i="2"/>
  <c r="K221" i="2" l="1"/>
  <c r="E221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<sst xmlns="http://schemas.openxmlformats.org/spreadsheetml/2006/main" count="87" uniqueCount="52">
  <si>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</si>
  <si>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</si>
  <si>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</si>
  <si>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</si>
  <si>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</si>
  <si>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</si>
  <si>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</si>
  <si>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</si>
  <si>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</si>
  <si>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</si>
  <si>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</si>
  <si>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</si>
  <si>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</si>
  <si>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</si>
  <si>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</si>
  <si>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</si>
  <si>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</si>
  <si>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</si>
  <si>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</si>
  <si>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</si>
  <si>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</si>
  <si>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</si>
  <si>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</si>
  <si>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</si>
  <si>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</si>
  <si>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</si>
  <si>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</si>
  <si>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</si>
  <si>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</si>
  <si>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</si>
  <si>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</si>
  <si>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</si>
  <si>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</si>
  <si>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</si>
  <si>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</si>
  <si>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</si>
  <si>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</si>
  <si>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</si>
  <si>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</si>
  <si>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</si>
  <si>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</si>
  <si>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</si>
  <si>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</si>
  <si>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</si>
  <si>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</si>
  <si>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</si>
  <si>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</si>
  <si>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</si>
  <si>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</si>
  <si>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2024 (24 YEARS)</t>
  </si>
  <si>
    <t>Choose a growth factor for Jan to Dec 2025.</t>
  </si>
  <si>
    <t>2025 YTD growth rate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</si>
</sst>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  <xf numFmtId="10" fontId="0" fillId="0" borderId="0" xfId="28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25440"/>
        <c:axId val="276398656"/>
      </c:lineChart>
      <c:catAx>
        <c:axId val="395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9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17824"/>
        <c:axId val="276400960"/>
      </c:lineChart>
      <c:catAx>
        <c:axId val="3095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51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27488"/>
        <c:axId val="276402688"/>
      </c:lineChart>
      <c:catAx>
        <c:axId val="3953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0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0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32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1796.3</c:v>
                </c:pt>
                <c:pt idx="1">
                  <c:v>1774.452</c:v>
                </c:pt>
                <c:pt idx="2">
                  <c:v>1873.3050000000001</c:v>
                </c:pt>
                <c:pt idx="3">
                  <c:v>2024.039</c:v>
                </c:pt>
                <c:pt idx="4">
                  <c:v>1863.5050000000001</c:v>
                </c:pt>
                <c:pt idx="5">
                  <c:v>2055.8762691406732</c:v>
                </c:pt>
                <c:pt idx="6">
                  <c:v>1994.6416649762873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28000"/>
        <c:axId val="276404416"/>
      </c:lineChart>
      <c:catAx>
        <c:axId val="3953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764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04416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9532800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#,##0_);\(#,##0\)</c:formatCode>
                <c:ptCount val="12"/>
                <c:pt idx="0">
                  <c:v>1288.6156666666654</c:v>
                </c:pt>
                <c:pt idx="1">
                  <c:v>1348.047666666668</c:v>
                </c:pt>
                <c:pt idx="2">
                  <c:v>1807.6183333333354</c:v>
                </c:pt>
                <c:pt idx="3">
                  <c:v>1994.3139999999978</c:v>
                </c:pt>
                <c:pt idx="4">
                  <c:v>2012.0100000000011</c:v>
                </c:pt>
                <c:pt idx="5" formatCode="#,##0">
                  <c:v>2064.9931768250781</c:v>
                </c:pt>
                <c:pt idx="6" formatCode="#,##0">
                  <c:v>1940.711892039079</c:v>
                </c:pt>
                <c:pt idx="7" formatCode="#,##0">
                  <c:v>2066.4275666677941</c:v>
                </c:pt>
                <c:pt idx="8" formatCode="#,##0">
                  <c:v>1790.2101311438325</c:v>
                </c:pt>
                <c:pt idx="9" formatCode="#,##0">
                  <c:v>1705.1477216916678</c:v>
                </c:pt>
                <c:pt idx="10" formatCode="#,##0">
                  <c:v>1400.9946279848543</c:v>
                </c:pt>
                <c:pt idx="11" formatCode="#,##0">
                  <c:v>1360.4422178704426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85568"/>
        <c:axId val="395518528"/>
      </c:lineChart>
      <c:catAx>
        <c:axId val="397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955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518528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97485568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8" activePane="bottomLeft" state="frozen"/>
      <selection pane="bottomLeft" activeCell="C226" sqref="C226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4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>B209-E209</f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4" x14ac:dyDescent="0.2">
      <c r="A210" s="1">
        <v>44197</v>
      </c>
      <c r="B210" s="10">
        <v>1796.3</v>
      </c>
      <c r="C210" s="12">
        <f>SUM(B199:B210)</f>
        <v>23842.762999999999</v>
      </c>
      <c r="D210" s="10">
        <v>20302.131000000001</v>
      </c>
      <c r="E210" s="13">
        <f t="shared" ref="E210" si="78">D210-D209</f>
        <v>507.68433333333451</v>
      </c>
      <c r="F210" s="9">
        <f>B210-E210</f>
        <v>1288.6156666666654</v>
      </c>
      <c r="G210" s="12">
        <f t="shared" ref="G210" si="79">SUM(F199:F210)</f>
        <v>21060.459333333332</v>
      </c>
      <c r="H210" s="57"/>
      <c r="I210" s="57"/>
      <c r="J210" s="57"/>
      <c r="K210" s="54">
        <f t="shared" ref="K210" si="80">D210/G210</f>
        <v>0.96399279230661927</v>
      </c>
    </row>
    <row r="211" spans="1:14" x14ac:dyDescent="0.2">
      <c r="A211" s="1">
        <v>44228</v>
      </c>
      <c r="B211" s="10">
        <v>1774.452</v>
      </c>
      <c r="C211" s="12">
        <f t="shared" ref="C211:C221" si="81">SUM(B200:B211)</f>
        <v>23434.795000000002</v>
      </c>
      <c r="D211" s="10">
        <v>20728.535333333333</v>
      </c>
      <c r="E211" s="13">
        <f t="shared" ref="E211:E221" si="82">D211-D210</f>
        <v>426.40433333333203</v>
      </c>
      <c r="F211" s="9">
        <f>B211-E211</f>
        <v>1348.047666666668</v>
      </c>
      <c r="G211" s="12">
        <f t="shared" ref="G211:G221" si="83">SUM(F200:F211)</f>
        <v>20692.691333333336</v>
      </c>
      <c r="H211" s="57"/>
      <c r="I211" s="57"/>
      <c r="J211" s="57"/>
      <c r="K211" s="54">
        <f t="shared" ref="K211:K221" si="84">D211/G211</f>
        <v>1.0017322058026477</v>
      </c>
    </row>
    <row r="212" spans="1:14" x14ac:dyDescent="0.2">
      <c r="A212" s="1">
        <v>44256</v>
      </c>
      <c r="B212" s="10">
        <v>1873.3050000000001</v>
      </c>
      <c r="C212" s="12">
        <f t="shared" si="81"/>
        <v>23114.823</v>
      </c>
      <c r="D212" s="10">
        <v>20794.221999999998</v>
      </c>
      <c r="E212" s="13">
        <f t="shared" si="82"/>
        <v>65.686666666664678</v>
      </c>
      <c r="F212" s="9">
        <f>B212-E212</f>
        <v>1807.6183333333354</v>
      </c>
      <c r="G212" s="12">
        <f t="shared" si="83"/>
        <v>20633.472000000002</v>
      </c>
      <c r="H212" s="57"/>
      <c r="I212" s="57"/>
      <c r="J212" s="57"/>
      <c r="K212" s="54">
        <f t="shared" si="84"/>
        <v>1.0077907392415584</v>
      </c>
    </row>
    <row r="213" spans="1:14" x14ac:dyDescent="0.2">
      <c r="A213" s="1">
        <v>44287</v>
      </c>
      <c r="B213" s="10">
        <v>2024.039</v>
      </c>
      <c r="C213" s="12">
        <f t="shared" si="81"/>
        <v>22715.929</v>
      </c>
      <c r="D213" s="10">
        <v>20823.947</v>
      </c>
      <c r="E213" s="13">
        <f t="shared" si="82"/>
        <v>29.725000000002183</v>
      </c>
      <c r="F213" s="9">
        <f>B213-E213</f>
        <v>1994.3139999999978</v>
      </c>
      <c r="G213" s="12">
        <f t="shared" si="83"/>
        <v>20384.137333333332</v>
      </c>
      <c r="H213" s="57"/>
      <c r="I213" s="57"/>
      <c r="J213" s="57"/>
      <c r="K213" s="54">
        <f t="shared" si="84"/>
        <v>1.021576074546332</v>
      </c>
    </row>
    <row r="214" spans="1:14" x14ac:dyDescent="0.2">
      <c r="A214" s="1">
        <v>44317</v>
      </c>
      <c r="B214" s="10">
        <v>1863.5050000000001</v>
      </c>
      <c r="C214" s="12">
        <f t="shared" si="81"/>
        <v>22346.086000000003</v>
      </c>
      <c r="D214" s="10">
        <v>20675.441999999999</v>
      </c>
      <c r="E214" s="13">
        <f t="shared" si="82"/>
        <v>-148.50500000000102</v>
      </c>
      <c r="F214" s="9">
        <f>B214-E214</f>
        <v>2012.0100000000011</v>
      </c>
      <c r="G214" s="12">
        <f t="shared" si="83"/>
        <v>20281.107</v>
      </c>
      <c r="H214" s="57"/>
      <c r="I214" s="57"/>
      <c r="J214" s="57"/>
      <c r="K214" s="54">
        <f t="shared" si="84"/>
        <v>1.0194434652901343</v>
      </c>
    </row>
    <row r="215" spans="1:14" x14ac:dyDescent="0.2">
      <c r="A215" s="1">
        <v>44348</v>
      </c>
      <c r="B215" s="10">
        <f t="shared" ref="B214:B221" si="85">C$209*(1+B$226)*Y78</f>
        <v>2055.8762691406732</v>
      </c>
      <c r="C215" s="12">
        <f t="shared" si="81"/>
        <v>22461.64426914067</v>
      </c>
      <c r="D215" s="10">
        <f t="shared" ref="D214:D221" si="86">D214+B215-F215</f>
        <v>20666.325092315594</v>
      </c>
      <c r="E215" s="13">
        <f t="shared" si="82"/>
        <v>-9.1169076844053052</v>
      </c>
      <c r="F215" s="10">
        <f t="shared" ref="F214:F221" si="87">G$209*(1+F$226)*Z78</f>
        <v>2064.9931768250781</v>
      </c>
      <c r="G215" s="12">
        <f t="shared" si="83"/>
        <v>20292.523510158375</v>
      </c>
      <c r="H215" s="57"/>
      <c r="I215" s="57"/>
      <c r="J215" s="57"/>
      <c r="K215" s="54">
        <f t="shared" si="84"/>
        <v>1.0184206553694564</v>
      </c>
    </row>
    <row r="216" spans="1:14" x14ac:dyDescent="0.2">
      <c r="A216" s="1">
        <v>44378</v>
      </c>
      <c r="B216" s="10">
        <f t="shared" si="85"/>
        <v>1994.6416649762873</v>
      </c>
      <c r="C216" s="12">
        <f t="shared" si="81"/>
        <v>22329.98093411696</v>
      </c>
      <c r="D216" s="10">
        <f t="shared" si="86"/>
        <v>20720.254865252802</v>
      </c>
      <c r="E216" s="13">
        <f t="shared" si="82"/>
        <v>53.929772937208327</v>
      </c>
      <c r="F216" s="10">
        <f t="shared" si="87"/>
        <v>1940.711892039079</v>
      </c>
      <c r="G216" s="12">
        <f t="shared" si="83"/>
        <v>20004.68206886416</v>
      </c>
      <c r="H216" s="57"/>
      <c r="I216" s="57"/>
      <c r="J216" s="57"/>
      <c r="K216" s="54">
        <f t="shared" si="84"/>
        <v>1.0357702658770258</v>
      </c>
    </row>
    <row r="217" spans="1:14" x14ac:dyDescent="0.2">
      <c r="A217" s="1">
        <v>44409</v>
      </c>
      <c r="B217" s="10">
        <f t="shared" si="85"/>
        <v>2239.1246885028636</v>
      </c>
      <c r="C217" s="12">
        <f t="shared" si="81"/>
        <v>22521.208622619823</v>
      </c>
      <c r="D217" s="10">
        <f t="shared" si="86"/>
        <v>20892.951987087872</v>
      </c>
      <c r="E217" s="13">
        <f t="shared" si="82"/>
        <v>172.69712183506999</v>
      </c>
      <c r="F217" s="10">
        <f t="shared" si="87"/>
        <v>2066.4275666677941</v>
      </c>
      <c r="G217" s="12">
        <f t="shared" si="83"/>
        <v>19987.696302198623</v>
      </c>
      <c r="H217" s="57"/>
      <c r="I217" s="57"/>
      <c r="J217" s="57"/>
      <c r="K217" s="54">
        <f t="shared" si="84"/>
        <v>1.0452906463657681</v>
      </c>
    </row>
    <row r="218" spans="1:14" x14ac:dyDescent="0.2">
      <c r="A218" s="1">
        <v>44440</v>
      </c>
      <c r="B218" s="10">
        <f t="shared" si="85"/>
        <v>2097.3828048800224</v>
      </c>
      <c r="C218" s="12">
        <f t="shared" si="81"/>
        <v>22764.804427499846</v>
      </c>
      <c r="D218" s="10">
        <f t="shared" si="86"/>
        <v>21200.124660824062</v>
      </c>
      <c r="E218" s="13">
        <f t="shared" si="82"/>
        <v>307.17267373618961</v>
      </c>
      <c r="F218" s="10">
        <f t="shared" si="87"/>
        <v>1790.2101311438325</v>
      </c>
      <c r="G218" s="12">
        <f t="shared" si="83"/>
        <v>20138.667766675786</v>
      </c>
      <c r="H218" s="57"/>
      <c r="I218" s="57"/>
      <c r="J218" s="57"/>
      <c r="K218" s="54">
        <f t="shared" si="84"/>
        <v>1.0527074038087418</v>
      </c>
    </row>
    <row r="219" spans="1:14" x14ac:dyDescent="0.2">
      <c r="A219" s="1">
        <v>44470</v>
      </c>
      <c r="B219" s="10">
        <f t="shared" si="85"/>
        <v>2180.7708500109725</v>
      </c>
      <c r="C219" s="12">
        <f t="shared" si="81"/>
        <v>22877.273277510823</v>
      </c>
      <c r="D219" s="10">
        <f t="shared" si="86"/>
        <v>21675.747789143366</v>
      </c>
      <c r="E219" s="13">
        <f t="shared" si="82"/>
        <v>475.62312831930467</v>
      </c>
      <c r="F219" s="10">
        <f t="shared" si="87"/>
        <v>1705.1477216916678</v>
      </c>
      <c r="G219" s="12">
        <f t="shared" si="83"/>
        <v>20063.834488367451</v>
      </c>
      <c r="H219" s="57"/>
      <c r="I219" s="57"/>
      <c r="J219" s="57"/>
      <c r="K219" s="54">
        <f t="shared" si="84"/>
        <v>1.0803392443109749</v>
      </c>
    </row>
    <row r="220" spans="1:14" x14ac:dyDescent="0.2">
      <c r="A220" s="1">
        <v>44501</v>
      </c>
      <c r="B220" s="10">
        <f t="shared" si="85"/>
        <v>1886.1086763800129</v>
      </c>
      <c r="C220" s="12">
        <f t="shared" si="81"/>
        <v>23141.893953890831</v>
      </c>
      <c r="D220" s="10">
        <f t="shared" si="86"/>
        <v>22160.861837538523</v>
      </c>
      <c r="E220" s="13">
        <f t="shared" si="82"/>
        <v>485.11404839515671</v>
      </c>
      <c r="F220" s="10">
        <f t="shared" si="87"/>
        <v>1400.9946279848543</v>
      </c>
      <c r="G220" s="12">
        <f t="shared" si="83"/>
        <v>20239.927116352308</v>
      </c>
      <c r="H220" s="57"/>
      <c r="I220" s="57"/>
      <c r="J220" s="57"/>
      <c r="K220" s="54">
        <f t="shared" si="84"/>
        <v>1.0949081837174328</v>
      </c>
    </row>
    <row r="221" spans="1:14" x14ac:dyDescent="0.2">
      <c r="A221" s="1">
        <v>44531</v>
      </c>
      <c r="B221" s="10">
        <f t="shared" si="85"/>
        <v>1805.2880848373268</v>
      </c>
      <c r="C221" s="12">
        <f t="shared" si="81"/>
        <v>23590.79403872816</v>
      </c>
      <c r="D221" s="10">
        <f t="shared" si="86"/>
        <v>22605.70770450541</v>
      </c>
      <c r="E221" s="13">
        <f t="shared" si="82"/>
        <v>444.84586696688712</v>
      </c>
      <c r="F221" s="10">
        <f t="shared" si="87"/>
        <v>1360.4422178704426</v>
      </c>
      <c r="G221" s="12">
        <f t="shared" si="83"/>
        <v>20779.533000889416</v>
      </c>
      <c r="H221" s="57"/>
      <c r="I221" s="57"/>
      <c r="J221" s="57"/>
      <c r="K221" s="54">
        <f t="shared" si="84"/>
        <v>1.0878833371056909</v>
      </c>
    </row>
    <row r="222" spans="1:14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  <c r="N222" s="66"/>
    </row>
    <row r="223" spans="1:14" x14ac:dyDescent="0.2">
      <c r="A223" s="1"/>
      <c r="C223" s="19"/>
      <c r="G223" s="33"/>
    </row>
    <row r="224" spans="1:14" ht="28.5" customHeight="1" x14ac:dyDescent="0.2">
      <c r="A224" s="61" t="s">
        <v>51</v>
      </c>
      <c r="B224" s="64">
        <f>SUM(B210:B214)/SUM(B198:B202)-1</f>
        <v>-0.14538719223877294</v>
      </c>
      <c r="C224" s="62"/>
      <c r="D224" s="63"/>
      <c r="E224" s="63"/>
      <c r="F224" s="64">
        <f>SUM(F210:F214)/SUM(F198:F202)-1</f>
        <v>-8.589016648767378E-2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-0.01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50</v>
      </c>
      <c r="F231" s="57" t="s">
        <v>50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2025-06-26T05:32:40Z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