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4" i="2" l="1"/>
  <c r="B164" i="2"/>
  <c r="F157" i="2"/>
  <c r="F156" i="2" l="1"/>
  <c r="F155" i="2" l="1"/>
  <c r="F154" i="2" l="1"/>
  <c r="G153" i="2" l="1"/>
  <c r="F153" i="2"/>
  <c r="F152" i="2" l="1"/>
  <c r="F151" i="2" l="1"/>
  <c r="F150" i="2" l="1"/>
  <c r="F149" i="2" l="1"/>
  <c r="G149" i="2"/>
  <c r="B158" i="2"/>
  <c r="B159" i="2"/>
  <c r="B160" i="2"/>
  <c r="B161" i="2"/>
  <c r="C158" i="2" l="1"/>
  <c r="C161" i="2"/>
  <c r="C154" i="2"/>
  <c r="C153" i="2"/>
  <c r="C159" i="2"/>
  <c r="C157" i="2"/>
  <c r="C156" i="2"/>
  <c r="C160" i="2"/>
  <c r="C152" i="2"/>
  <c r="C155" i="2"/>
  <c r="C151" i="2"/>
  <c r="C150" i="2" l="1"/>
  <c r="V95" i="2"/>
  <c r="V94" i="2"/>
  <c r="V93" i="2"/>
  <c r="U95" i="2"/>
  <c r="U94" i="2"/>
  <c r="U92" i="2"/>
  <c r="R99" i="2"/>
  <c r="R98" i="2"/>
  <c r="O99" i="2"/>
  <c r="O98" i="2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 s="1"/>
  <c r="E110" i="2"/>
  <c r="F110" i="2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J31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I29" i="2" s="1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I26" i="2" l="1"/>
  <c r="K21" i="2"/>
  <c r="I27" i="2"/>
  <c r="K25" i="2"/>
  <c r="J26" i="2"/>
  <c r="I32" i="2"/>
  <c r="K18" i="2"/>
  <c r="K26" i="2"/>
  <c r="J25" i="2"/>
  <c r="I24" i="2"/>
  <c r="J32" i="2"/>
  <c r="C141" i="2"/>
  <c r="C149" i="2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H28" i="2"/>
  <c r="I28" i="2"/>
  <c r="J28" i="2"/>
  <c r="K28" i="2"/>
  <c r="E130" i="2"/>
  <c r="F130" i="2" s="1"/>
  <c r="G130" i="2" l="1"/>
  <c r="K130" i="2" s="1"/>
  <c r="E138" i="2"/>
  <c r="F138" i="2" s="1"/>
  <c r="E131" i="2"/>
  <c r="F131" i="2" s="1"/>
  <c r="E139" i="2" l="1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E141" i="2" l="1"/>
  <c r="F141" i="2" s="1"/>
  <c r="G133" i="2"/>
  <c r="K133" i="2" s="1"/>
  <c r="E134" i="2"/>
  <c r="F134" i="2" s="1"/>
  <c r="G134" i="2" l="1"/>
  <c r="K134" i="2" s="1"/>
  <c r="E142" i="2"/>
  <c r="F142" i="2" s="1"/>
  <c r="E135" i="2"/>
  <c r="F135" i="2" s="1"/>
  <c r="G135" i="2" l="1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E147" i="2" l="1"/>
  <c r="F147" i="2" s="1"/>
  <c r="G147" i="2" l="1"/>
  <c r="K147" i="2" s="1"/>
  <c r="E148" i="2"/>
  <c r="F148" i="2" s="1"/>
  <c r="G148" i="2" l="1"/>
  <c r="K148" i="2" s="1"/>
  <c r="F158" i="2" l="1"/>
  <c r="F159" i="2"/>
  <c r="F160" i="2"/>
  <c r="F161" i="2"/>
  <c r="E149" i="2"/>
  <c r="K149" i="2"/>
  <c r="G150" i="2" l="1"/>
  <c r="G161" i="2"/>
  <c r="G159" i="2"/>
  <c r="G154" i="2"/>
  <c r="G155" i="2"/>
  <c r="G157" i="2"/>
  <c r="G156" i="2"/>
  <c r="G151" i="2"/>
  <c r="G158" i="2"/>
  <c r="G152" i="2"/>
  <c r="G160" i="2"/>
  <c r="V96" i="2"/>
  <c r="U96" i="2"/>
  <c r="E150" i="2" l="1"/>
  <c r="K150" i="2"/>
  <c r="V99" i="2"/>
  <c r="V98" i="2"/>
  <c r="V100" i="2"/>
  <c r="U100" i="2"/>
  <c r="U98" i="2"/>
  <c r="U99" i="2"/>
  <c r="E151" i="2" l="1"/>
  <c r="K151" i="2"/>
  <c r="E152" i="2" l="1"/>
  <c r="K152" i="2"/>
  <c r="E153" i="2" l="1"/>
  <c r="K153" i="2"/>
  <c r="K154" i="2" l="1"/>
  <c r="E154" i="2"/>
  <c r="K155" i="2" l="1"/>
  <c r="E155" i="2"/>
  <c r="K156" i="2" l="1"/>
  <c r="E156" i="2"/>
  <c r="D158" i="2" l="1"/>
  <c r="K157" i="2"/>
  <c r="E157" i="2"/>
  <c r="D159" i="2" l="1"/>
  <c r="E158" i="2"/>
  <c r="K158" i="2"/>
  <c r="D160" i="2" l="1"/>
  <c r="K159" i="2"/>
  <c r="E159" i="2"/>
  <c r="D161" i="2" l="1"/>
  <c r="K160" i="2"/>
  <c r="E160" i="2"/>
  <c r="K161" i="2" l="1"/>
  <c r="E161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<sst xmlns="http://schemas.openxmlformats.org/spreadsheetml/2006/main" count="87" uniqueCount="52">
  <si>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</si>
  <si>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</si>
  <si>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</si>
  <si>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</si>
  <si>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</si>
  <si>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</si>
  <si>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</si>
  <si>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</si>
  <si>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</si>
  <si>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</si>
  <si>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</si>
  <si>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</si>
  <si>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</si>
  <si>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</si>
  <si>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</si>
  <si>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</si>
  <si>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</si>
  <si>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</si>
  <si>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</si>
  <si>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</si>
  <si>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</si>
  <si>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</si>
  <si>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</si>
  <si>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</si>
  <si>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</si>
  <si>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</si>
  <si>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</si>
  <si>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</si>
  <si>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</si>
  <si>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</si>
  <si>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</si>
  <si>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</si>
  <si>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</si>
  <si>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</si>
  <si>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</si>
  <si>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</si>
  <si>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</si>
  <si>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</si>
  <si>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</si>
  <si>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</si>
  <si>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</si>
  <si>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</si>
  <si>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</si>
  <si>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</si>
  <si>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</si>
  <si>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</si>
  <si>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</si>
  <si>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</si>
  <si>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</si>
  <si>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2019 (20 YEARS)</t>
  </si>
  <si>
    <t>Choose a growth factor for Jan to Dec 2020.</t>
  </si>
  <si>
    <t>2020 YTD growth rate vs.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</si>
</sst>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42592"/>
        <c:axId val="52293568"/>
      </c:lineChart>
      <c:catAx>
        <c:axId val="33694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9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9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942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47200"/>
        <c:axId val="52295296"/>
      </c:lineChart>
      <c:catAx>
        <c:axId val="3305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9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9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547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17824"/>
        <c:axId val="52297024"/>
      </c:lineChart>
      <c:catAx>
        <c:axId val="34151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9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9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517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1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2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1443.46</c:v>
                </c:pt>
                <c:pt idx="6">
                  <c:v>1591.615</c:v>
                </c:pt>
                <c:pt idx="7">
                  <c:v>1854.799</c:v>
                </c:pt>
                <c:pt idx="8">
                  <c:v>1671.028</c:v>
                </c:pt>
                <c:pt idx="9">
                  <c:v>1771.3779999999999</c:v>
                </c:pt>
                <c:pt idx="10">
                  <c:v>1448.5170000000001</c:v>
                </c:pt>
                <c:pt idx="11">
                  <c:v>1616.6569999999999</c:v>
                </c:pt>
              </c:numCache>
            </c:numRef>
          </c:val>
          <c:smooth val="0"/>
        </c:ser>
        <c:ser>
          <c:idx val="0"/>
          <c:order val="3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data!$B$150:$B$161</c:f>
              <c:numCache>
                <c:formatCode>#,##0</c:formatCode>
                <c:ptCount val="12"/>
                <c:pt idx="0">
                  <c:v>1762.0640000000001</c:v>
                </c:pt>
                <c:pt idx="1">
                  <c:v>1530.829</c:v>
                </c:pt>
                <c:pt idx="2">
                  <c:v>1518.163</c:v>
                </c:pt>
                <c:pt idx="3">
                  <c:v>1671.58</c:v>
                </c:pt>
                <c:pt idx="4">
                  <c:v>1589.1279999999999</c:v>
                </c:pt>
                <c:pt idx="5">
                  <c:v>1725.7059999999999</c:v>
                </c:pt>
                <c:pt idx="6">
                  <c:v>1898.7739999999999</c:v>
                </c:pt>
                <c:pt idx="7">
                  <c:v>1803.1659999999999</c:v>
                </c:pt>
                <c:pt idx="8">
                  <c:v>1735.1753497782217</c:v>
                </c:pt>
                <c:pt idx="9">
                  <c:v>1810.4129226655903</c:v>
                </c:pt>
                <c:pt idx="10">
                  <c:v>1553.8643011442155</c:v>
                </c:pt>
                <c:pt idx="11">
                  <c:v>1488.6832808371501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19872"/>
        <c:axId val="52561600"/>
      </c:lineChart>
      <c:catAx>
        <c:axId val="3415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56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160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4151987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1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2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>
                  <c:v>1700.927999999999</c:v>
                </c:pt>
                <c:pt idx="6">
                  <c:v>1800.379000000001</c:v>
                </c:pt>
                <c:pt idx="7">
                  <c:v>1860.3776666666645</c:v>
                </c:pt>
                <c:pt idx="8">
                  <c:v>1451.0670000000007</c:v>
                </c:pt>
                <c:pt idx="9">
                  <c:v>1402.5870000000025</c:v>
                </c:pt>
                <c:pt idx="10">
                  <c:v>899.12366666666662</c:v>
                </c:pt>
                <c:pt idx="11">
                  <c:v>1120.9193333333321</c:v>
                </c:pt>
              </c:numCache>
            </c:numRef>
          </c:val>
          <c:smooth val="0"/>
        </c:ser>
        <c:ser>
          <c:idx val="0"/>
          <c:order val="3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data!$F$150:$F$161</c:f>
              <c:numCache>
                <c:formatCode>#,##0_);\(#,##0\)</c:formatCode>
                <c:ptCount val="12"/>
                <c:pt idx="0">
                  <c:v>1241.0036666666654</c:v>
                </c:pt>
                <c:pt idx="1">
                  <c:v>1241.851333333336</c:v>
                </c:pt>
                <c:pt idx="2">
                  <c:v>1257.9476666666646</c:v>
                </c:pt>
                <c:pt idx="3">
                  <c:v>1678.7990000000009</c:v>
                </c:pt>
                <c:pt idx="4">
                  <c:v>1728.3023333333342</c:v>
                </c:pt>
                <c:pt idx="5">
                  <c:v>1969.4376666666647</c:v>
                </c:pt>
                <c:pt idx="6">
                  <c:v>2046.5816666666674</c:v>
                </c:pt>
                <c:pt idx="7">
                  <c:v>1792.6919999999998</c:v>
                </c:pt>
                <c:pt idx="8" formatCode="#,##0">
                  <c:v>1563.8510758885106</c:v>
                </c:pt>
                <c:pt idx="9" formatCode="#,##0">
                  <c:v>1472.0759389764705</c:v>
                </c:pt>
                <c:pt idx="10" formatCode="#,##0">
                  <c:v>1200.7723351534537</c:v>
                </c:pt>
                <c:pt idx="11" formatCode="#,##0">
                  <c:v>1181.1517963712897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904"/>
        <c:axId val="50782784"/>
      </c:lineChart>
      <c:catAx>
        <c:axId val="527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07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8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3190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185</xdr:row>
      <xdr:rowOff>0</xdr:rowOff>
    </xdr:from>
    <xdr:to>
      <xdr:col>5</xdr:col>
      <xdr:colOff>419100</xdr:colOff>
      <xdr:row>185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185</xdr:row>
      <xdr:rowOff>0</xdr:rowOff>
    </xdr:from>
    <xdr:to>
      <xdr:col>8</xdr:col>
      <xdr:colOff>469900</xdr:colOff>
      <xdr:row>185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174</xdr:row>
      <xdr:rowOff>0</xdr:rowOff>
    </xdr:from>
    <xdr:to>
      <xdr:col>12</xdr:col>
      <xdr:colOff>482600</xdr:colOff>
      <xdr:row>174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176</xdr:row>
      <xdr:rowOff>0</xdr:rowOff>
    </xdr:from>
    <xdr:to>
      <xdr:col>6</xdr:col>
      <xdr:colOff>177800</xdr:colOff>
      <xdr:row>197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176</xdr:row>
      <xdr:rowOff>8659</xdr:rowOff>
    </xdr:from>
    <xdr:to>
      <xdr:col>20</xdr:col>
      <xdr:colOff>254000</xdr:colOff>
      <xdr:row>197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9"/>
  <sheetViews>
    <sheetView tabSelected="1" zoomScaleNormal="100" zoomScalePageLayoutView="110" workbookViewId="0">
      <pane ySplit="5" topLeftCell="A162" activePane="bottomLeft" state="frozen"/>
      <selection pane="bottomLeft" activeCell="D166" sqref="D166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7.9555541160986482E-2</v>
      </c>
      <c r="Z73" s="26">
        <v>6.9267796118130914E-2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7.5137818626767508E-2</v>
      </c>
      <c r="Z74" s="26">
        <v>6.9712601021594461E-2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8.3144401733540291E-2</v>
      </c>
      <c r="Z75" s="26">
        <v>8.4893699366609232E-2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8.0053671735116447E-2</v>
      </c>
      <c r="Z76" s="26">
        <v>9.0431061178235905E-2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8.3287340787492364E-2</v>
      </c>
      <c r="Z77" s="26">
        <v>9.3512810953403802E-2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8.6057389903032966E-2</v>
      </c>
      <c r="Z78" s="26">
        <v>9.8603827497865601E-2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8.3339222407975214E-2</v>
      </c>
      <c r="Z79" s="26">
        <v>9.2709441230921341E-2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9.388285117119563E-2</v>
      </c>
      <c r="Z80" s="26">
        <v>9.96997118607897E-2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8.8374588492246289E-2</v>
      </c>
      <c r="Z81" s="26">
        <v>8.6931798484102624E-2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9.2206529479609001E-2</v>
      </c>
      <c r="Z82" s="26">
        <v>8.1830176065640844E-2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7.9140196524785517E-2</v>
      </c>
      <c r="Z83" s="26">
        <v>6.6748874157047389E-2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57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7.582044797725232E-2</v>
      </c>
      <c r="Z84" s="26">
        <v>6.5658202065658172E-2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1.0000000000000002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6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6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5" t="s">
        <v>39</v>
      </c>
      <c r="N98" s="46"/>
      <c r="O98" s="47">
        <f>MIN(O65:O96)</f>
        <v>-0.24491489929975141</v>
      </c>
      <c r="P98" s="46"/>
      <c r="Q98" s="46"/>
      <c r="R98" s="47">
        <f>MIN(R65:R96)</f>
        <v>-0.13917411362916188</v>
      </c>
      <c r="S98" s="50"/>
      <c r="U98" s="37">
        <f>MEDIAN(U64:U96)</f>
        <v>0.68068774072603389</v>
      </c>
      <c r="V98" s="37">
        <f>MEDIAN(V64:V96)</f>
        <v>0.81458606276124523</v>
      </c>
      <c r="W98" s="57" t="s">
        <v>44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48" t="s">
        <v>40</v>
      </c>
      <c r="N99" s="39"/>
      <c r="O99" s="49">
        <f>MAX(O65:O96)</f>
        <v>0.32667126119917289</v>
      </c>
      <c r="P99" s="39"/>
      <c r="Q99" s="39"/>
      <c r="R99" s="49">
        <f>MAX(R65:R96)</f>
        <v>0.13805809807056191</v>
      </c>
      <c r="S99" s="51"/>
      <c r="U99" s="37">
        <f>AVERAGE(U64:U96)</f>
        <v>0.66503964997966958</v>
      </c>
      <c r="V99" s="37">
        <f>AVERAGE(V64:V96)</f>
        <v>0.80205664245881148</v>
      </c>
      <c r="W99" s="57" t="s">
        <v>45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U100">
        <f>STDEV(U64:U96)</f>
        <v>0.10602582240141291</v>
      </c>
      <c r="V100">
        <f>STDEV(V64:V96)</f>
        <v>0.11381998743073438</v>
      </c>
      <c r="W100" s="57" t="s">
        <v>46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v>1803.1659999999999</v>
      </c>
      <c r="C157" s="12">
        <f t="shared" si="49"/>
        <v>20006.990000000002</v>
      </c>
      <c r="D157" s="10">
        <v>14775.911666666667</v>
      </c>
      <c r="E157" s="13">
        <f t="shared" si="52"/>
        <v>10.47400000000016</v>
      </c>
      <c r="F157" s="9">
        <f t="shared" si="26"/>
        <v>1792.6919999999998</v>
      </c>
      <c r="G157" s="12">
        <f t="shared" si="53"/>
        <v>17830.312333333335</v>
      </c>
      <c r="H157" s="57"/>
      <c r="I157" s="57"/>
      <c r="J157" s="57"/>
      <c r="K157" s="54">
        <f t="shared" si="54"/>
        <v>0.82869617707388443</v>
      </c>
    </row>
    <row r="158" spans="1:11" x14ac:dyDescent="0.2">
      <c r="A158" s="1">
        <v>42614</v>
      </c>
      <c r="B158" s="10">
        <f t="shared" ref="B157:B161" si="55">C$149*(1+B$166)*Y81</f>
        <v>1735.1753497782217</v>
      </c>
      <c r="C158" s="12">
        <f t="shared" si="49"/>
        <v>20071.137349778226</v>
      </c>
      <c r="D158" s="10">
        <f t="shared" ref="D157:D161" si="56">D157+B158-F158</f>
        <v>14947.235940556378</v>
      </c>
      <c r="E158" s="13">
        <f t="shared" si="52"/>
        <v>171.32427388971155</v>
      </c>
      <c r="F158" s="10">
        <f t="shared" ref="F157:F161" si="57">G$149*(1+F$166)*Z81</f>
        <v>1563.8510758885106</v>
      </c>
      <c r="G158" s="12">
        <f t="shared" si="53"/>
        <v>17943.096409221846</v>
      </c>
      <c r="H158" s="57"/>
      <c r="I158" s="57"/>
      <c r="J158" s="57"/>
      <c r="K158" s="54">
        <f t="shared" si="54"/>
        <v>0.83303548059153565</v>
      </c>
    </row>
    <row r="159" spans="1:11" x14ac:dyDescent="0.2">
      <c r="A159" s="1">
        <v>42644</v>
      </c>
      <c r="B159" s="10">
        <f t="shared" si="55"/>
        <v>1810.4129226655903</v>
      </c>
      <c r="C159" s="12">
        <f t="shared" si="49"/>
        <v>20110.172272443811</v>
      </c>
      <c r="D159" s="10">
        <f t="shared" si="56"/>
        <v>15285.5729242455</v>
      </c>
      <c r="E159" s="13">
        <f t="shared" si="52"/>
        <v>338.33698368912155</v>
      </c>
      <c r="F159" s="10">
        <f t="shared" si="57"/>
        <v>1472.0759389764705</v>
      </c>
      <c r="G159" s="12">
        <f t="shared" si="53"/>
        <v>18012.585348198314</v>
      </c>
      <c r="H159" s="57"/>
      <c r="I159" s="57"/>
      <c r="J159" s="57"/>
      <c r="K159" s="54">
        <f t="shared" si="54"/>
        <v>0.84860516293261701</v>
      </c>
    </row>
    <row r="160" spans="1:11" x14ac:dyDescent="0.2">
      <c r="A160" s="1">
        <v>42675</v>
      </c>
      <c r="B160" s="10">
        <f t="shared" si="55"/>
        <v>1553.8643011442155</v>
      </c>
      <c r="C160" s="12">
        <f t="shared" si="49"/>
        <v>20215.519573588026</v>
      </c>
      <c r="D160" s="10">
        <f t="shared" si="56"/>
        <v>15638.664890236263</v>
      </c>
      <c r="E160" s="13">
        <f t="shared" si="52"/>
        <v>353.09196599076313</v>
      </c>
      <c r="F160" s="10">
        <f t="shared" si="57"/>
        <v>1200.7723351534537</v>
      </c>
      <c r="G160" s="12">
        <f t="shared" si="53"/>
        <v>18314.234016685103</v>
      </c>
      <c r="H160" s="57"/>
      <c r="I160" s="57"/>
      <c r="J160" s="57"/>
      <c r="K160" s="54">
        <f t="shared" si="54"/>
        <v>0.85390766962946563</v>
      </c>
    </row>
    <row r="161" spans="1:12" x14ac:dyDescent="0.2">
      <c r="A161" s="1">
        <v>42705</v>
      </c>
      <c r="B161" s="10">
        <f t="shared" si="55"/>
        <v>1488.6832808371501</v>
      </c>
      <c r="C161" s="12">
        <f t="shared" si="49"/>
        <v>20087.545854425174</v>
      </c>
      <c r="D161" s="10">
        <f t="shared" si="56"/>
        <v>15946.196374702122</v>
      </c>
      <c r="E161" s="13">
        <f t="shared" si="52"/>
        <v>307.53148446585874</v>
      </c>
      <c r="F161" s="10">
        <f t="shared" si="57"/>
        <v>1181.1517963712897</v>
      </c>
      <c r="G161" s="12">
        <f>SUM(F150:F161)</f>
        <v>18374.466479723058</v>
      </c>
      <c r="H161" s="57"/>
      <c r="I161" s="57"/>
      <c r="J161" s="57"/>
      <c r="K161" s="54">
        <f t="shared" si="54"/>
        <v>0.86784540886122452</v>
      </c>
    </row>
    <row r="162" spans="1:12" x14ac:dyDescent="0.2">
      <c r="A162" s="1"/>
      <c r="B162" s="10"/>
      <c r="C162" s="12"/>
      <c r="D162" s="10"/>
      <c r="E162" s="13"/>
      <c r="F162" s="10"/>
      <c r="G162" s="12"/>
      <c r="H162" s="57"/>
      <c r="I162" s="57"/>
      <c r="J162" s="57"/>
      <c r="K162" s="54"/>
    </row>
    <row r="163" spans="1:12" x14ac:dyDescent="0.2">
      <c r="A163" s="1"/>
      <c r="C163" s="19"/>
      <c r="G163" s="33"/>
    </row>
    <row r="164" spans="1:12" ht="28.5" customHeight="1" x14ac:dyDescent="0.2">
      <c r="A164" s="61" t="s">
        <v>51</v>
      </c>
      <c r="B164" s="64">
        <f>SUM(B150:B157)/SUM(B138:B145)-1</f>
        <v>0.13993566766332322</v>
      </c>
      <c r="C164" s="62"/>
      <c r="D164" s="63"/>
      <c r="E164" s="63"/>
      <c r="F164" s="64">
        <f>SUM(F150:F157)/SUM(F138:F145)-1</f>
        <v>-5.2330229724887989E-2</v>
      </c>
      <c r="G164" s="33"/>
      <c r="K164" s="33"/>
    </row>
    <row r="165" spans="1:12" ht="15.75" x14ac:dyDescent="0.25">
      <c r="A165" s="17"/>
      <c r="B165" s="8"/>
      <c r="E165" s="17"/>
      <c r="F165" s="8"/>
      <c r="G165" s="55"/>
      <c r="L165" s="59"/>
    </row>
    <row r="166" spans="1:12" ht="15.75" x14ac:dyDescent="0.25">
      <c r="A166" s="17">
        <v>2020</v>
      </c>
      <c r="B166" s="60">
        <v>7.0000000000000007E-2</v>
      </c>
      <c r="E166" s="17">
        <v>2020</v>
      </c>
      <c r="F166" s="60">
        <v>-0.03</v>
      </c>
    </row>
    <row r="168" spans="1:12" ht="15.75" x14ac:dyDescent="0.25">
      <c r="B168" s="38" t="s">
        <v>15</v>
      </c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1:12" ht="15.75" x14ac:dyDescent="0.25">
      <c r="B169" s="7" t="s">
        <v>16</v>
      </c>
      <c r="F169" s="7" t="s">
        <v>17</v>
      </c>
    </row>
    <row r="170" spans="1:12" x14ac:dyDescent="0.2">
      <c r="B170" s="53" t="s">
        <v>43</v>
      </c>
      <c r="C170" s="53"/>
      <c r="D170" s="53"/>
      <c r="E170" s="53"/>
      <c r="F170" s="53" t="s">
        <v>43</v>
      </c>
    </row>
    <row r="171" spans="1:12" x14ac:dyDescent="0.2">
      <c r="B171" s="57" t="s">
        <v>50</v>
      </c>
      <c r="F171" s="57" t="s">
        <v>50</v>
      </c>
    </row>
    <row r="172" spans="1:12" x14ac:dyDescent="0.2">
      <c r="B172" t="s">
        <v>35</v>
      </c>
      <c r="F172" t="s">
        <v>35</v>
      </c>
    </row>
    <row r="173" spans="1:12" x14ac:dyDescent="0.2">
      <c r="B173" t="s">
        <v>18</v>
      </c>
      <c r="L173" s="6"/>
    </row>
    <row r="174" spans="1:12" x14ac:dyDescent="0.2">
      <c r="B174" t="s">
        <v>21</v>
      </c>
      <c r="L174" s="6"/>
    </row>
    <row r="175" spans="1:12" x14ac:dyDescent="0.2">
      <c r="L175" s="6"/>
    </row>
    <row r="176" spans="1:12" x14ac:dyDescent="0.2">
      <c r="A176" s="65"/>
      <c r="L176" s="6"/>
    </row>
    <row r="177" spans="1:12" x14ac:dyDescent="0.2">
      <c r="L177" s="6"/>
    </row>
    <row r="178" spans="1:12" x14ac:dyDescent="0.2">
      <c r="L178" s="6"/>
    </row>
    <row r="181" spans="1:12" ht="15.75" x14ac:dyDescent="0.25">
      <c r="B181" s="8"/>
      <c r="F181" s="8"/>
    </row>
    <row r="182" spans="1:12" ht="15.75" x14ac:dyDescent="0.25">
      <c r="B182" s="8"/>
      <c r="F182" s="8"/>
    </row>
    <row r="183" spans="1:12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2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2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2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2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2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2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6F8A46-2045-4F15-9A81-B715E11006B9}"/>
</file>

<file path=customXml/itemProps2.xml><?xml version="1.0" encoding="utf-8"?>
<ds:datastoreItem xmlns:ds="http://schemas.openxmlformats.org/officeDocument/2006/customXml" ds:itemID="{BC9C6E80-E423-443A-A30C-C4DD4278A2BC}"/>
</file>

<file path=customXml/itemProps3.xml><?xml version="1.0" encoding="utf-8"?>
<ds:datastoreItem xmlns:ds="http://schemas.openxmlformats.org/officeDocument/2006/customXml" ds:itemID="{F1C1564B-B6A9-426E-AD5C-D10487BF9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2020-09-28T19:56:49Z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