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40" i="2"/>
  <c r="F139" i="2" l="1"/>
  <c r="F138" i="2" l="1"/>
  <c r="F141" i="2" l="1"/>
  <c r="F142" i="2"/>
  <c r="F143" i="2"/>
  <c r="F144" i="2"/>
  <c r="F145" i="2"/>
  <c r="F146" i="2"/>
  <c r="F147" i="2"/>
  <c r="F148" i="2"/>
  <c r="F149" i="2"/>
  <c r="B141" i="2"/>
  <c r="B142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E139" i="2" l="1"/>
  <c r="K139" i="2"/>
  <c r="G131" i="2"/>
  <c r="K131" i="2" s="1"/>
  <c r="E132" i="2"/>
  <c r="F132" i="2" s="1"/>
  <c r="D141" i="2" l="1"/>
  <c r="K140" i="2"/>
  <c r="E140" i="2"/>
  <c r="G132" i="2"/>
  <c r="K132" i="2" s="1"/>
  <c r="E133" i="2"/>
  <c r="F133" i="2" s="1"/>
  <c r="D142" i="2" l="1"/>
  <c r="K141" i="2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<sst xmlns="http://schemas.openxmlformats.org/spreadsheetml/2006/main" count="87" uniqueCount="52">
  <si>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</si>
  <si>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</si>
  <si>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</si>
  <si>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</si>
  <si>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</si>
  <si>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</si>
  <si>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</si>
  <si>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</si>
  <si>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</si>
  <si>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</si>
  <si>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</si>
  <si>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</si>
  <si>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</si>
  <si>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</si>
  <si>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</si>
  <si>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</si>
  <si>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</si>
  <si>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</si>
  <si>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</si>
  <si>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</si>
  <si>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</si>
  <si>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</si>
  <si>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</si>
  <si>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</si>
  <si>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</si>
  <si>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</si>
  <si>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</si>
  <si>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</si>
  <si>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</si>
  <si>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</si>
  <si>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</si>
  <si>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</si>
  <si>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</si>
  <si>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</si>
  <si>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</si>
  <si>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</si>
  <si>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</si>
  <si>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</si>
  <si>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</si>
  <si>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</si>
  <si>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</si>
  <si>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</si>
  <si>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</si>
  <si>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</si>
  <si>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</si>
  <si>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</si>
  <si>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</si>
  <si>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</si>
  <si>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</si>
  <si>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2018 YTD growth rate vs. 2017</t>
  </si>
  <si>
    <t>from 2000 to 2018 (19 YEARS)</t>
  </si>
  <si>
    <t>Choose a growth factor for Jan to Dec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</si>
</sst>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89344"/>
        <c:axId val="54652864"/>
      </c:lineChart>
      <c:catAx>
        <c:axId val="1768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5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8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608"/>
        <c:axId val="54654016"/>
      </c:lineChart>
      <c:catAx>
        <c:axId val="3267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72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5120"/>
        <c:axId val="54655744"/>
      </c:lineChart>
      <c:catAx>
        <c:axId val="3267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72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1482.120580972261</c:v>
                </c:pt>
                <c:pt idx="4">
                  <c:v>1539.3786394586193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17920"/>
        <c:axId val="57947200"/>
      </c:lineChart>
      <c:catAx>
        <c:axId val="328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794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4720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801792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 formatCode="#,##0">
                  <c:v>1908.3507314649578</c:v>
                </c:pt>
                <c:pt idx="4" formatCode="#,##0">
                  <c:v>1977.8503690901734</c:v>
                </c:pt>
                <c:pt idx="5" formatCode="#,##0">
                  <c:v>2096.5524561779794</c:v>
                </c:pt>
                <c:pt idx="6" formatCode="#,##0">
                  <c:v>1959.131810845184</c:v>
                </c:pt>
                <c:pt idx="7" formatCode="#,##0">
                  <c:v>2111.4039648839134</c:v>
                </c:pt>
                <c:pt idx="8" formatCode="#,##0">
                  <c:v>1851.2941416701092</c:v>
                </c:pt>
                <c:pt idx="9" formatCode="#,##0">
                  <c:v>1740.445324585228</c:v>
                </c:pt>
                <c:pt idx="10" formatCode="#,##0">
                  <c:v>1434.4086446117458</c:v>
                </c:pt>
                <c:pt idx="11" formatCode="#,##0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85216"/>
        <c:axId val="57948928"/>
      </c:lineChart>
      <c:catAx>
        <c:axId val="357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79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4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738521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23" activePane="bottomLeft" state="frozen"/>
      <selection pane="bottomLeft" activeCell="F153" sqref="F15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40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f t="shared" ref="B140:B149" si="49">C$137*(1+B$154)*Y76</f>
        <v>1482.120580972261</v>
      </c>
      <c r="C141" s="12">
        <f t="shared" si="43"/>
        <v>17223.401580972262</v>
      </c>
      <c r="D141" s="10">
        <f t="shared" ref="D140:D149" si="50">D140+B141-F141</f>
        <v>13241.818516173971</v>
      </c>
      <c r="E141" s="13">
        <f t="shared" si="44"/>
        <v>-426.23015049269634</v>
      </c>
      <c r="F141" s="10">
        <f t="shared" ref="F140:F149" si="51">G$137*(1+F$154)*Z76</f>
        <v>1908.3507314649578</v>
      </c>
      <c r="G141" s="12">
        <f t="shared" si="47"/>
        <v>20772.800731464951</v>
      </c>
      <c r="H141" s="57"/>
      <c r="I141" s="57"/>
      <c r="J141" s="57"/>
      <c r="K141" s="54">
        <f t="shared" si="48"/>
        <v>0.63745946862698877</v>
      </c>
    </row>
    <row r="142" spans="1:11" x14ac:dyDescent="0.2">
      <c r="A142" s="1">
        <v>42125</v>
      </c>
      <c r="B142" s="10">
        <f t="shared" si="49"/>
        <v>1539.3786394586193</v>
      </c>
      <c r="C142" s="12">
        <f t="shared" si="43"/>
        <v>17240.599220430882</v>
      </c>
      <c r="D142" s="10">
        <f t="shared" si="50"/>
        <v>12803.346786542417</v>
      </c>
      <c r="E142" s="13">
        <f t="shared" si="44"/>
        <v>-438.4717296315539</v>
      </c>
      <c r="F142" s="10">
        <f t="shared" si="51"/>
        <v>1977.8503690901734</v>
      </c>
      <c r="G142" s="12">
        <f t="shared" si="47"/>
        <v>20948.890433888464</v>
      </c>
      <c r="H142" s="57"/>
      <c r="I142" s="57"/>
      <c r="J142" s="57"/>
      <c r="K142" s="54">
        <f t="shared" si="48"/>
        <v>0.6111706406097186</v>
      </c>
    </row>
    <row r="143" spans="1:11" x14ac:dyDescent="0.2">
      <c r="A143" s="1">
        <v>42156</v>
      </c>
      <c r="B143" s="10">
        <f t="shared" si="49"/>
        <v>1598.8917487228373</v>
      </c>
      <c r="C143" s="12">
        <f t="shared" si="43"/>
        <v>17295.545969153718</v>
      </c>
      <c r="D143" s="10">
        <f t="shared" si="50"/>
        <v>12305.686079087274</v>
      </c>
      <c r="E143" s="13">
        <f t="shared" si="44"/>
        <v>-497.66070745514298</v>
      </c>
      <c r="F143" s="10">
        <f t="shared" si="51"/>
        <v>2096.5524561779794</v>
      </c>
      <c r="G143" s="12">
        <f t="shared" si="47"/>
        <v>20815.813890066442</v>
      </c>
      <c r="H143" s="57"/>
      <c r="I143" s="57"/>
      <c r="J143" s="57"/>
      <c r="K143" s="54">
        <f t="shared" si="48"/>
        <v>0.59117006637726022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17424.166582153208</v>
      </c>
      <c r="D144" s="10">
        <f t="shared" si="50"/>
        <v>11884.665881241583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20851.261034244959</v>
      </c>
      <c r="H144" s="57"/>
      <c r="I144" s="57"/>
      <c r="J144" s="57"/>
      <c r="K144" s="54">
        <f t="shared" si="48"/>
        <v>0.56997348322112817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17458.691147525871</v>
      </c>
      <c r="D145" s="10">
        <f t="shared" si="50"/>
        <v>11502.687481730332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20716.146332462205</v>
      </c>
      <c r="H145" s="57"/>
      <c r="I145" s="57"/>
      <c r="J145" s="57"/>
      <c r="K145" s="54">
        <f t="shared" si="48"/>
        <v>0.55525227989462589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17545.520378192115</v>
      </c>
      <c r="D146" s="10">
        <f t="shared" si="50"/>
        <v>11283.326570726467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20913.423474132316</v>
      </c>
      <c r="H146" s="57"/>
      <c r="I146" s="57"/>
      <c r="J146" s="57"/>
      <c r="K146" s="54">
        <f t="shared" si="48"/>
        <v>0.53952556283684228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17603.91881089639</v>
      </c>
      <c r="D147" s="10">
        <f t="shared" si="50"/>
        <v>11244.095678845515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20893.766465384211</v>
      </c>
      <c r="H147" s="57"/>
      <c r="I147" s="57"/>
      <c r="J147" s="57"/>
      <c r="K147" s="54">
        <f t="shared" si="48"/>
        <v>0.5381555162624313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17778.936160276822</v>
      </c>
      <c r="D148" s="10">
        <f t="shared" si="50"/>
        <v>11273.638383614199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20982.463109995955</v>
      </c>
      <c r="H148" s="57"/>
      <c r="I148" s="57"/>
      <c r="J148" s="57"/>
      <c r="K148" s="54">
        <f t="shared" si="48"/>
        <v>0.53728860737248174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18037.849875651544</v>
      </c>
      <c r="D149" s="10">
        <f t="shared" si="50"/>
        <v>11267.284224483177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21199.6219845017</v>
      </c>
      <c r="H149" s="57"/>
      <c r="I149" s="57"/>
      <c r="J149" s="57"/>
      <c r="K149" s="54">
        <f t="shared" si="48"/>
        <v>0.53148514783519696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49</v>
      </c>
      <c r="B152" s="64">
        <f>SUM(B138:B140)/SUM(B126:B128)-1</f>
        <v>-4.7370801168709176E-2</v>
      </c>
      <c r="C152" s="62"/>
      <c r="D152" s="63"/>
      <c r="E152" s="63"/>
      <c r="F152" s="64">
        <f>SUM(F138:F140)/SUM(F126:F128)-1</f>
        <v>-0.10173401661827242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2018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51</v>
      </c>
      <c r="F159" s="57" t="s">
        <v>51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2019-04-24T02:49:23Z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